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teamsites.gcu.edu/academics/programdev/coursedev/BUS/BUS-660/Documents/"/>
    </mc:Choice>
  </mc:AlternateContent>
  <bookViews>
    <workbookView xWindow="0" yWindow="0" windowWidth="15345" windowHeight="4050" activeTab="4"/>
  </bookViews>
  <sheets>
    <sheet name="Summary" sheetId="7" r:id="rId1"/>
    <sheet name="2 period moving average" sheetId="6" r:id="rId2"/>
    <sheet name="3 period moving average" sheetId="3" r:id="rId3"/>
    <sheet name="Exponential Smoothing" sheetId="4" r:id="rId4"/>
    <sheet name="Trend Adj Exp Smoothing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E20" i="5" l="1"/>
  <c r="F20" i="5"/>
  <c r="B16" i="5"/>
  <c r="D20" i="5"/>
  <c r="I24" i="5"/>
  <c r="H17" i="4"/>
  <c r="G17" i="4"/>
  <c r="F17" i="4"/>
  <c r="E17" i="4"/>
  <c r="D17" i="4"/>
  <c r="D12" i="4"/>
  <c r="H17" i="3"/>
  <c r="H12" i="3"/>
  <c r="H13" i="3"/>
  <c r="G17" i="3"/>
  <c r="D17" i="3"/>
  <c r="D12" i="3"/>
  <c r="F17" i="3"/>
  <c r="E17" i="3"/>
  <c r="H17" i="6"/>
  <c r="G17" i="6"/>
  <c r="G12" i="6"/>
  <c r="F17" i="6"/>
  <c r="E17" i="6"/>
  <c r="D17" i="6"/>
  <c r="D10" i="6"/>
  <c r="D11" i="6"/>
  <c r="E11" i="6"/>
  <c r="D12" i="6"/>
  <c r="E12" i="6"/>
  <c r="E10" i="6"/>
  <c r="F10" i="6"/>
  <c r="D9" i="5"/>
  <c r="F9" i="5"/>
  <c r="C6" i="5"/>
  <c r="C5" i="5"/>
  <c r="D8" i="4"/>
  <c r="E8" i="4"/>
  <c r="D9" i="4"/>
  <c r="E9" i="4"/>
  <c r="C5" i="4"/>
  <c r="E12" i="3"/>
  <c r="D11" i="3"/>
  <c r="E11" i="3"/>
  <c r="G11" i="3"/>
  <c r="D10" i="5"/>
  <c r="E10" i="5"/>
  <c r="F10" i="5"/>
  <c r="D11" i="5"/>
  <c r="G9" i="5"/>
  <c r="I9" i="5"/>
  <c r="F11" i="3"/>
  <c r="E13" i="3"/>
  <c r="G12" i="3"/>
  <c r="F12" i="3"/>
  <c r="E14" i="3"/>
  <c r="F14" i="3"/>
  <c r="G13" i="3"/>
  <c r="G14" i="3"/>
  <c r="H10" i="6"/>
  <c r="F9" i="4"/>
  <c r="H9" i="4"/>
  <c r="G9" i="4"/>
  <c r="G8" i="4"/>
  <c r="F8" i="4"/>
  <c r="G11" i="6"/>
  <c r="F11" i="6"/>
  <c r="H11" i="6"/>
  <c r="F12" i="6"/>
  <c r="H12" i="6"/>
  <c r="F13" i="3"/>
  <c r="H11" i="3"/>
  <c r="H9" i="5"/>
  <c r="D10" i="4"/>
  <c r="E13" i="6"/>
  <c r="E14" i="6"/>
  <c r="G10" i="6"/>
  <c r="E10" i="4"/>
  <c r="D11" i="4"/>
  <c r="H13" i="6"/>
  <c r="H14" i="6"/>
  <c r="J9" i="5"/>
  <c r="H14" i="3"/>
  <c r="H8" i="4"/>
  <c r="G14" i="6"/>
  <c r="G13" i="6"/>
  <c r="F13" i="6"/>
  <c r="F14" i="6"/>
  <c r="E11" i="4"/>
  <c r="E12" i="4"/>
  <c r="G10" i="4"/>
  <c r="F10" i="4"/>
  <c r="H10" i="4"/>
  <c r="G13" i="4"/>
  <c r="G16" i="4"/>
  <c r="G14" i="4"/>
  <c r="G12" i="4"/>
  <c r="F12" i="4"/>
  <c r="H12" i="4"/>
  <c r="F11" i="4"/>
  <c r="H11" i="4"/>
  <c r="G11" i="4"/>
  <c r="E14" i="4"/>
  <c r="E13" i="4"/>
  <c r="F13" i="4"/>
  <c r="F14" i="4"/>
  <c r="H14" i="4"/>
  <c r="H13" i="4"/>
  <c r="E11" i="5"/>
  <c r="F11" i="5"/>
  <c r="G10" i="5"/>
  <c r="G11" i="5"/>
  <c r="D12" i="5"/>
  <c r="I10" i="5"/>
  <c r="H10" i="5"/>
  <c r="J10" i="5"/>
  <c r="I11" i="5"/>
  <c r="H11" i="5"/>
  <c r="J11" i="5"/>
  <c r="E12" i="5"/>
  <c r="F12" i="5"/>
  <c r="D13" i="5"/>
  <c r="G12" i="5"/>
  <c r="E13" i="5"/>
  <c r="F13" i="5"/>
  <c r="I12" i="5"/>
  <c r="H12" i="5"/>
  <c r="G13" i="5"/>
  <c r="D14" i="5"/>
  <c r="J12" i="5"/>
  <c r="E14" i="5"/>
  <c r="F14" i="5"/>
  <c r="I13" i="5"/>
  <c r="H13" i="5"/>
  <c r="G15" i="5"/>
  <c r="G16" i="5"/>
  <c r="J13" i="5"/>
  <c r="H16" i="5"/>
  <c r="H15" i="5"/>
  <c r="I19" i="5"/>
  <c r="I16" i="5"/>
  <c r="I15" i="5"/>
  <c r="I18" i="5"/>
  <c r="J15" i="5"/>
  <c r="J16" i="5"/>
</calcChain>
</file>

<file path=xl/comments1.xml><?xml version="1.0" encoding="utf-8"?>
<comments xmlns="http://schemas.openxmlformats.org/spreadsheetml/2006/main">
  <authors>
    <author>Elissa Torres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Forecasting: Submodel =  11; Problem size @  5 by 3</t>
        </r>
      </text>
    </comment>
  </commentList>
</comments>
</file>

<file path=xl/comments2.xml><?xml version="1.0" encoding="utf-8"?>
<comments xmlns="http://schemas.openxmlformats.org/spreadsheetml/2006/main">
  <authors>
    <author>Elissa Torres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Forecasting: Submodel =  11; Problem size @  5 by 3</t>
        </r>
      </text>
    </comment>
  </commentList>
</comments>
</file>

<file path=xl/comments3.xml><?xml version="1.0" encoding="utf-8"?>
<comments xmlns="http://schemas.openxmlformats.org/spreadsheetml/2006/main">
  <authors>
    <author>Elissa Torres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Forecasting: Submodel =  13; Problem size @  5 by 1</t>
        </r>
      </text>
    </comment>
  </commentList>
</comments>
</file>

<file path=xl/comments4.xml><?xml version="1.0" encoding="utf-8"?>
<comments xmlns="http://schemas.openxmlformats.org/spreadsheetml/2006/main">
  <authors>
    <author>Elissa Torres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Forecasting: Submodel =  14; Problem size @  5 by 1</t>
        </r>
      </text>
    </comment>
  </commentList>
</comments>
</file>

<file path=xl/sharedStrings.xml><?xml version="1.0" encoding="utf-8"?>
<sst xmlns="http://schemas.openxmlformats.org/spreadsheetml/2006/main" count="133" uniqueCount="39">
  <si>
    <t>Forecasting</t>
  </si>
  <si>
    <t>Data</t>
  </si>
  <si>
    <t>Period</t>
  </si>
  <si>
    <t>Demand</t>
  </si>
  <si>
    <t>Forecast</t>
  </si>
  <si>
    <t>Error</t>
  </si>
  <si>
    <t>Absolute</t>
  </si>
  <si>
    <t>Squared</t>
  </si>
  <si>
    <t>Abs Pct Err</t>
  </si>
  <si>
    <t>Period 1</t>
  </si>
  <si>
    <t>Period 2</t>
  </si>
  <si>
    <t>Period 3</t>
  </si>
  <si>
    <t>Period 4</t>
  </si>
  <si>
    <t>Period 5</t>
  </si>
  <si>
    <t>Total</t>
  </si>
  <si>
    <t>Average</t>
  </si>
  <si>
    <t>Bias</t>
  </si>
  <si>
    <t>MAD</t>
  </si>
  <si>
    <t>MSE</t>
  </si>
  <si>
    <t>MAPE</t>
  </si>
  <si>
    <t>SE</t>
  </si>
  <si>
    <t>Next period</t>
  </si>
  <si>
    <t>Forecasts and Error Analysis</t>
  </si>
  <si>
    <t>Num pds</t>
  </si>
  <si>
    <t>Moving averages -  3 period moving average</t>
  </si>
  <si>
    <t>Period 6</t>
  </si>
  <si>
    <t>Period 7</t>
  </si>
  <si>
    <t>Exponential smoothing</t>
  </si>
  <si>
    <t>Alpha</t>
  </si>
  <si>
    <t>Trend adjusted exponential smoothing</t>
  </si>
  <si>
    <t>Beta</t>
  </si>
  <si>
    <r>
      <t>Smoothed Forecast, F</t>
    </r>
    <r>
      <rPr>
        <vertAlign val="subscript"/>
        <sz val="10"/>
        <color indexed="63"/>
        <rFont val="Arial"/>
        <family val="2"/>
      </rPr>
      <t>t</t>
    </r>
  </si>
  <si>
    <r>
      <t>Smoothed Trend, T</t>
    </r>
    <r>
      <rPr>
        <vertAlign val="subscript"/>
        <sz val="10"/>
        <color indexed="63"/>
        <rFont val="Arial"/>
        <family val="2"/>
      </rPr>
      <t>t</t>
    </r>
  </si>
  <si>
    <r>
      <t>Forecast Including Trend, FIT</t>
    </r>
    <r>
      <rPr>
        <vertAlign val="subscript"/>
        <sz val="10"/>
        <color indexed="63"/>
        <rFont val="Arial"/>
        <family val="2"/>
      </rPr>
      <t>t</t>
    </r>
  </si>
  <si>
    <t>Moving averages -  2 period moving average</t>
  </si>
  <si>
    <t>Before forecast</t>
  </si>
  <si>
    <t>After forecast</t>
  </si>
  <si>
    <t>before forecast</t>
  </si>
  <si>
    <t>after forecast period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</si>
</sst>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%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indexed="63"/>
      <name val="Arial"/>
      <family val="2"/>
    </font>
    <font>
      <vertAlign val="subscript"/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b/>
      <sz val="10"/>
      <color rgb="FFFF6600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4" fillId="0" borderId="0" xfId="0" applyNumberFormat="1" applyFont="1"/>
    <xf numFmtId="0" fontId="4" fillId="2" borderId="1" xfId="0" applyFont="1" applyFill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2" borderId="26" xfId="0" applyFont="1" applyFill="1" applyBorder="1"/>
    <xf numFmtId="0" fontId="4" fillId="0" borderId="27" xfId="0" applyFont="1" applyBorder="1"/>
    <xf numFmtId="0" fontId="4" fillId="2" borderId="28" xfId="0" applyFont="1" applyFill="1" applyBorder="1"/>
    <xf numFmtId="0" fontId="4" fillId="0" borderId="0" xfId="0" applyFont="1" applyBorder="1"/>
    <xf numFmtId="0" fontId="9" fillId="3" borderId="2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0" fillId="0" borderId="0" xfId="0" applyFont="1"/>
    <xf numFmtId="0" fontId="10" fillId="3" borderId="1" xfId="0" applyFont="1" applyFill="1" applyBorder="1"/>
    <xf numFmtId="0" fontId="10" fillId="3" borderId="3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164" fontId="10" fillId="3" borderId="10" xfId="0" applyNumberFormat="1" applyFont="1" applyFill="1" applyBorder="1"/>
    <xf numFmtId="164" fontId="10" fillId="3" borderId="11" xfId="0" applyNumberFormat="1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4" fontId="9" fillId="3" borderId="11" xfId="0" applyNumberFormat="1" applyFont="1" applyFill="1" applyBorder="1"/>
    <xf numFmtId="0" fontId="11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9" fillId="3" borderId="11" xfId="0" applyFont="1" applyFill="1" applyBorder="1"/>
    <xf numFmtId="0" fontId="9" fillId="3" borderId="3" xfId="0" applyFont="1" applyFill="1" applyBorder="1" applyAlignment="1">
      <alignment horizontal="right"/>
    </xf>
    <xf numFmtId="0" fontId="9" fillId="2" borderId="1" xfId="0" applyFont="1" applyFill="1" applyBorder="1"/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13" xfId="0" applyFont="1" applyFill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3" borderId="7" xfId="0" applyFont="1" applyFill="1" applyBorder="1" applyAlignment="1">
      <alignment wrapText="1"/>
    </xf>
    <xf numFmtId="164" fontId="9" fillId="3" borderId="10" xfId="0" applyNumberFormat="1" applyFont="1" applyFill="1" applyBorder="1" applyAlignment="1">
      <alignment wrapText="1"/>
    </xf>
    <xf numFmtId="0" fontId="9" fillId="3" borderId="14" xfId="0" applyFont="1" applyFill="1" applyBorder="1"/>
    <xf numFmtId="0" fontId="9" fillId="3" borderId="15" xfId="0" applyFont="1" applyFill="1" applyBorder="1"/>
    <xf numFmtId="0" fontId="9" fillId="3" borderId="16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right"/>
    </xf>
    <xf numFmtId="0" fontId="10" fillId="3" borderId="18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0" fillId="3" borderId="14" xfId="0" applyFont="1" applyFill="1" applyBorder="1"/>
    <xf numFmtId="0" fontId="10" fillId="3" borderId="20" xfId="0" applyFont="1" applyFill="1" applyBorder="1"/>
    <xf numFmtId="0" fontId="10" fillId="3" borderId="21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10" fontId="4" fillId="0" borderId="1" xfId="0" applyNumberFormat="1" applyFont="1" applyBorder="1"/>
    <xf numFmtId="10" fontId="9" fillId="3" borderId="11" xfId="0" applyNumberFormat="1" applyFont="1" applyFill="1" applyBorder="1"/>
    <xf numFmtId="0" fontId="10" fillId="3" borderId="20" xfId="0" applyFont="1" applyFill="1" applyBorder="1" applyAlignment="1">
      <alignment horizontal="right"/>
    </xf>
    <xf numFmtId="0" fontId="10" fillId="3" borderId="0" xfId="0" applyFont="1" applyFill="1" applyBorder="1"/>
    <xf numFmtId="0" fontId="4" fillId="0" borderId="22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period moving average'!$B$7</c:f>
              <c:strCache>
                <c:ptCount val="1"/>
                <c:pt idx="0">
                  <c:v>Demand</c:v>
                </c:pt>
              </c:strCache>
            </c:strRef>
          </c:tx>
          <c:val>
            <c:numRef>
              <c:f>'2 period moving average'!$B$8:$B$12</c:f>
              <c:numCache>
                <c:formatCode>General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 period moving average'!$D$7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'2 period moving average'!$D$8:$D$12</c:f>
              <c:numCache>
                <c:formatCode>General</c:formatCode>
                <c:ptCount val="5"/>
                <c:pt idx="2">
                  <c:v>39</c:v>
                </c:pt>
                <c:pt idx="3">
                  <c:v>40.5</c:v>
                </c:pt>
                <c:pt idx="4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661312"/>
        <c:axId val="277692248"/>
      </c:lineChart>
      <c:catAx>
        <c:axId val="27766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7692248"/>
        <c:crosses val="autoZero"/>
        <c:auto val="1"/>
        <c:lblAlgn val="ctr"/>
        <c:lblOffset val="100"/>
        <c:noMultiLvlLbl val="0"/>
      </c:catAx>
      <c:valAx>
        <c:axId val="277692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766131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period moving average'!$B$7</c:f>
              <c:strCache>
                <c:ptCount val="1"/>
                <c:pt idx="0">
                  <c:v>Demand</c:v>
                </c:pt>
              </c:strCache>
            </c:strRef>
          </c:tx>
          <c:val>
            <c:numRef>
              <c:f>'3 period moving average'!$B$8:$B$12</c:f>
              <c:numCache>
                <c:formatCode>General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 period moving average'!$D$7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'3 period moving average'!$D$8:$D$12</c:f>
              <c:numCache>
                <c:formatCode>General</c:formatCode>
                <c:ptCount val="5"/>
                <c:pt idx="3">
                  <c:v>39.666666666666664</c:v>
                </c:pt>
                <c:pt idx="4">
                  <c:v>39.333333333333336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69864"/>
        <c:axId val="277974344"/>
      </c:lineChart>
      <c:catAx>
        <c:axId val="27796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7974344"/>
        <c:crosses val="autoZero"/>
        <c:auto val="1"/>
        <c:lblAlgn val="ctr"/>
        <c:lblOffset val="100"/>
        <c:noMultiLvlLbl val="0"/>
      </c:catAx>
      <c:valAx>
        <c:axId val="277974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796986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'Exponential Smoothing'!$B$8</c:f>
              <c:strCache>
                <c:ptCount val="1"/>
                <c:pt idx="0">
                  <c:v>38</c:v>
                </c:pt>
              </c:strCache>
            </c:strRef>
          </c:tx>
          <c:val>
            <c:numRef>
              <c:f>'Exponential Smoothing'!$B$9:$B$12</c:f>
              <c:numCache>
                <c:formatCode>General</c:formatCode>
                <c:ptCount val="4"/>
                <c:pt idx="0">
                  <c:v>40</c:v>
                </c:pt>
                <c:pt idx="1">
                  <c:v>41</c:v>
                </c:pt>
                <c:pt idx="2">
                  <c:v>37</c:v>
                </c:pt>
                <c:pt idx="3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'Exponential Smoothing'!$D$8</c:f>
              <c:strCache>
                <c:ptCount val="1"/>
                <c:pt idx="0">
                  <c:v>38</c:v>
                </c:pt>
              </c:strCache>
            </c:strRef>
          </c:tx>
          <c:val>
            <c:numRef>
              <c:f>'Exponential Smoothing'!$D$9:$D$12</c:f>
              <c:numCache>
                <c:formatCode>General</c:formatCode>
                <c:ptCount val="4"/>
                <c:pt idx="0">
                  <c:v>38</c:v>
                </c:pt>
                <c:pt idx="1">
                  <c:v>38.6</c:v>
                </c:pt>
                <c:pt idx="2">
                  <c:v>39.32</c:v>
                </c:pt>
                <c:pt idx="3">
                  <c:v>38.624000000000002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98224"/>
        <c:axId val="277998608"/>
      </c:lineChart>
      <c:catAx>
        <c:axId val="27799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7998608"/>
        <c:crosses val="autoZero"/>
        <c:auto val="1"/>
        <c:lblAlgn val="ctr"/>
        <c:lblOffset val="100"/>
        <c:noMultiLvlLbl val="0"/>
      </c:catAx>
      <c:valAx>
        <c:axId val="27799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799822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Adj Exp Smoothing'!$B$8</c:f>
              <c:strCache>
                <c:ptCount val="1"/>
                <c:pt idx="0">
                  <c:v>Demand</c:v>
                </c:pt>
              </c:strCache>
            </c:strRef>
          </c:tx>
          <c:val>
            <c:numRef>
              <c:f>'Trend Adj Exp Smoothing'!$B$9:$B$13</c:f>
              <c:numCache>
                <c:formatCode>General</c:formatCode>
                <c:ptCount val="5"/>
                <c:pt idx="0">
                  <c:v>38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'Trend Adj Exp Smoothing'!$D$8</c:f>
              <c:strCache>
                <c:ptCount val="1"/>
                <c:pt idx="0">
                  <c:v>Smoothed Forecast, Ft</c:v>
                </c:pt>
              </c:strCache>
            </c:strRef>
          </c:tx>
          <c:val>
            <c:numRef>
              <c:f>'Trend Adj Exp Smoothing'!$D$9:$D$13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38.599999999999994</c:v>
                </c:pt>
                <c:pt idx="3">
                  <c:v>39.61399999999999</c:v>
                </c:pt>
                <c:pt idx="4">
                  <c:v>39.41485999999999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67664"/>
        <c:axId val="278069072"/>
      </c:lineChart>
      <c:catAx>
        <c:axId val="27806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8069072"/>
        <c:crosses val="autoZero"/>
        <c:auto val="1"/>
        <c:lblAlgn val="ctr"/>
        <c:lblOffset val="100"/>
        <c:noMultiLvlLbl val="0"/>
      </c:catAx>
      <c:valAx>
        <c:axId val="27806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806766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6" fmlaLink="$B$4" horiz="1" max="12" min="1" page="0" val="3"/>
</file>

<file path=xl/ctrlProps/ctrlProp2.xml><?xml version="1.0" encoding="utf-8"?>
<formControlPr xmlns="http://schemas.microsoft.com/office/spreadsheetml/2009/9/main" objectType="Scroll" dx="26" fmlaLink="$B$4" horiz="1" max="12" min="1" page="0" va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7</xdr:row>
      <xdr:rowOff>76200</xdr:rowOff>
    </xdr:from>
    <xdr:to>
      <xdr:col>17</xdr:col>
      <xdr:colOff>400050</xdr:colOff>
      <xdr:row>29</xdr:row>
      <xdr:rowOff>9525</xdr:rowOff>
    </xdr:to>
    <xdr:graphicFrame macro="">
      <xdr:nvGraphicFramePr>
        <xdr:cNvPr id="5143" name="hjw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47625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254000</xdr:colOff>
      <xdr:row>1</xdr:row>
      <xdr:rowOff>0</xdr:rowOff>
    </xdr:from>
    <xdr:to>
      <xdr:col>4</xdr:col>
      <xdr:colOff>2540</xdr:colOff>
      <xdr:row>2</xdr:row>
      <xdr:rowOff>27940</xdr:rowOff>
    </xdr:to>
    <xdr:sp macro="" textlink="">
      <xdr:nvSpPr>
        <xdr:cNvPr id="4" name="messageTextbox"/>
        <xdr:cNvSpPr txBox="1"/>
      </xdr:nvSpPr>
      <xdr:spPr>
        <a:xfrm>
          <a:off x="254000" y="238125"/>
          <a:ext cx="2358390" cy="189865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the past demands in the data area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7</xdr:row>
      <xdr:rowOff>76200</xdr:rowOff>
    </xdr:from>
    <xdr:to>
      <xdr:col>17</xdr:col>
      <xdr:colOff>400050</xdr:colOff>
      <xdr:row>29</xdr:row>
      <xdr:rowOff>9525</xdr:rowOff>
    </xdr:to>
    <xdr:graphicFrame macro="">
      <xdr:nvGraphicFramePr>
        <xdr:cNvPr id="2071" name="hjw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47625</xdr:rowOff>
        </xdr:from>
        <xdr:to>
          <xdr:col>2</xdr:col>
          <xdr:colOff>590550</xdr:colOff>
          <xdr:row>4</xdr:row>
          <xdr:rowOff>28575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254000</xdr:colOff>
      <xdr:row>1</xdr:row>
      <xdr:rowOff>0</xdr:rowOff>
    </xdr:from>
    <xdr:to>
      <xdr:col>4</xdr:col>
      <xdr:colOff>2540</xdr:colOff>
      <xdr:row>2</xdr:row>
      <xdr:rowOff>27940</xdr:rowOff>
    </xdr:to>
    <xdr:sp macro="" textlink="">
      <xdr:nvSpPr>
        <xdr:cNvPr id="3" name="messageTextbox"/>
        <xdr:cNvSpPr txBox="1"/>
      </xdr:nvSpPr>
      <xdr:spPr>
        <a:xfrm>
          <a:off x="254000" y="228600"/>
          <a:ext cx="2286000" cy="203200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the past demands in the data area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6</xdr:row>
      <xdr:rowOff>95250</xdr:rowOff>
    </xdr:from>
    <xdr:to>
      <xdr:col>22</xdr:col>
      <xdr:colOff>200025</xdr:colOff>
      <xdr:row>28</xdr:row>
      <xdr:rowOff>38100</xdr:rowOff>
    </xdr:to>
    <xdr:graphicFrame macro="">
      <xdr:nvGraphicFramePr>
        <xdr:cNvPr id="3094" name="hjw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</xdr:row>
      <xdr:rowOff>0</xdr:rowOff>
    </xdr:from>
    <xdr:to>
      <xdr:col>7</xdr:col>
      <xdr:colOff>523240</xdr:colOff>
      <xdr:row>3</xdr:row>
      <xdr:rowOff>105156</xdr:rowOff>
    </xdr:to>
    <xdr:sp macro="" textlink="">
      <xdr:nvSpPr>
        <xdr:cNvPr id="3" name="messageTextbox"/>
        <xdr:cNvSpPr txBox="1"/>
      </xdr:nvSpPr>
      <xdr:spPr>
        <a:xfrm>
          <a:off x="63500" y="228600"/>
          <a:ext cx="4826000" cy="455676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alpha (between 0 and 1), enter the past demands in the shaded column then enter a starting forecast. If the starting forecast is not in the first period then delete the error analysis for all rows above the starting forecast.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9</xdr:row>
      <xdr:rowOff>9525</xdr:rowOff>
    </xdr:from>
    <xdr:to>
      <xdr:col>25</xdr:col>
      <xdr:colOff>133350</xdr:colOff>
      <xdr:row>31</xdr:row>
      <xdr:rowOff>123825</xdr:rowOff>
    </xdr:to>
    <xdr:graphicFrame macro="">
      <xdr:nvGraphicFramePr>
        <xdr:cNvPr id="4118" name="hjw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</xdr:row>
      <xdr:rowOff>0</xdr:rowOff>
    </xdr:from>
    <xdr:to>
      <xdr:col>8</xdr:col>
      <xdr:colOff>12700</xdr:colOff>
      <xdr:row>3</xdr:row>
      <xdr:rowOff>93980</xdr:rowOff>
    </xdr:to>
    <xdr:sp macro="" textlink="">
      <xdr:nvSpPr>
        <xdr:cNvPr id="3" name="messageTextbox"/>
        <xdr:cNvSpPr txBox="1"/>
      </xdr:nvSpPr>
      <xdr:spPr>
        <a:xfrm>
          <a:off x="63500" y="228600"/>
          <a:ext cx="4826000" cy="444500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alpha and beta (between 0 and 1), enter the past demands in the shaded column then enter a starting forecast. If the starting forecast is not in the first period then delete the error analysis for all rows above the starting forecast.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xcelOMQMv4/excelOMQMv4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"/>
      <sheetName val="Todo"/>
      <sheetName val="Mac"/>
      <sheetName val="V3-V4 History"/>
      <sheetName val="MenuSheetv4"/>
      <sheetName val="MenuHR9"/>
      <sheetName val="MenuRSH10"/>
      <sheetName val="MenuRSH11"/>
      <sheetName val="MenuTaylor10"/>
      <sheetName val="InvSSNorm"/>
      <sheetName val="WorkMeas"/>
      <sheetName val="Simulation"/>
      <sheetName val="Raw data"/>
      <sheetName val="Frequencies"/>
      <sheetName val="Prob dist"/>
      <sheetName val="Normal"/>
      <sheetName val="Reliability"/>
      <sheetName val="Markov"/>
      <sheetName val="MarkovOLD"/>
      <sheetName val="dlgMRP"/>
      <sheetName val="Trans_agg"/>
      <sheetName val="MRPData"/>
      <sheetName val="HJW"/>
      <sheetName val="LP_max"/>
      <sheetName val="LP_min"/>
      <sheetName val="HWPert"/>
      <sheetName val="Trans_max"/>
      <sheetName val="Trans_min"/>
      <sheetName val="Assign_min"/>
      <sheetName val="Assign_max"/>
      <sheetName val="Game Theory"/>
      <sheetName val="FontSizes"/>
      <sheetName val="dlgDisplay"/>
      <sheetName val="sqc-1"/>
      <sheetName val="HWShortPath"/>
      <sheetName val="HWMaxFlow"/>
      <sheetName val="Markov chain solver"/>
      <sheetName val="SQC"/>
      <sheetName val="LimitedPop"/>
      <sheetName val="dlgCreate"/>
      <sheetName val="ProjCrashing2010"/>
      <sheetName val="ProjCrashing"/>
      <sheetName val="excelOMQMv4"/>
    </sheetNames>
    <definedNames>
      <definedName name="chang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R18" sqref="R18"/>
    </sheetView>
  </sheetViews>
  <sheetFormatPr defaultRowHeight="15" x14ac:dyDescent="0.25"/>
  <sheetData>
    <row r="1" spans="1: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</sheetData>
  <mergeCells count="1">
    <mergeCell ref="A1:O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D18" sqref="D18:J19"/>
    </sheetView>
  </sheetViews>
  <sheetFormatPr defaultColWidth="8.85546875" defaultRowHeight="12.75" x14ac:dyDescent="0.2"/>
  <cols>
    <col min="1" max="2" width="10.7109375" style="1" customWidth="1"/>
    <col min="3" max="7" width="8.85546875" style="1"/>
    <col min="8" max="8" width="9.42578125" style="1" bestFit="1" customWidth="1"/>
    <col min="9" max="16384" width="8.85546875" style="1"/>
  </cols>
  <sheetData>
    <row r="1" spans="1:9" ht="18.75" x14ac:dyDescent="0.3">
      <c r="A1" s="3" t="s">
        <v>0</v>
      </c>
      <c r="B1" s="4"/>
      <c r="C1" s="4" t="s">
        <v>34</v>
      </c>
      <c r="D1" s="4"/>
      <c r="E1" s="4"/>
      <c r="F1" s="4"/>
      <c r="G1" s="4"/>
      <c r="H1" s="4"/>
    </row>
    <row r="2" spans="1:9" x14ac:dyDescent="0.2">
      <c r="A2" s="2"/>
      <c r="B2" s="2"/>
    </row>
    <row r="4" spans="1:9" x14ac:dyDescent="0.2">
      <c r="A4" s="1" t="s">
        <v>23</v>
      </c>
      <c r="B4" s="1">
        <v>3</v>
      </c>
    </row>
    <row r="6" spans="1:9" ht="13.5" thickBot="1" x14ac:dyDescent="0.25">
      <c r="A6" s="5" t="s">
        <v>1</v>
      </c>
      <c r="D6" s="20" t="s">
        <v>22</v>
      </c>
    </row>
    <row r="7" spans="1:9" x14ac:dyDescent="0.2">
      <c r="A7" s="8" t="s">
        <v>2</v>
      </c>
      <c r="B7" s="9" t="s">
        <v>3</v>
      </c>
      <c r="D7" s="23" t="s">
        <v>4</v>
      </c>
      <c r="E7" s="24" t="s">
        <v>5</v>
      </c>
      <c r="F7" s="24" t="s">
        <v>6</v>
      </c>
      <c r="G7" s="24" t="s">
        <v>7</v>
      </c>
      <c r="H7" s="27" t="s">
        <v>8</v>
      </c>
    </row>
    <row r="8" spans="1:9" x14ac:dyDescent="0.2">
      <c r="A8" s="10" t="s">
        <v>9</v>
      </c>
      <c r="B8" s="11">
        <v>38</v>
      </c>
      <c r="D8" s="17"/>
      <c r="E8" s="16"/>
      <c r="F8" s="16"/>
      <c r="G8" s="16"/>
      <c r="H8" s="31"/>
    </row>
    <row r="9" spans="1:9" x14ac:dyDescent="0.2">
      <c r="A9" s="10" t="s">
        <v>10</v>
      </c>
      <c r="B9" s="11">
        <v>40</v>
      </c>
      <c r="D9" s="17"/>
      <c r="E9" s="16"/>
      <c r="F9" s="16"/>
      <c r="G9" s="16"/>
      <c r="H9" s="31"/>
    </row>
    <row r="10" spans="1:9" x14ac:dyDescent="0.2">
      <c r="A10" s="10" t="s">
        <v>11</v>
      </c>
      <c r="B10" s="11">
        <v>41</v>
      </c>
      <c r="D10" s="17">
        <f>AVERAGE(B8:B9)</f>
        <v>39</v>
      </c>
      <c r="E10" s="16">
        <f>B10-D10</f>
        <v>2</v>
      </c>
      <c r="F10" s="16">
        <f>ABS(E10)</f>
        <v>2</v>
      </c>
      <c r="G10" s="16">
        <f>E10^2</f>
        <v>4</v>
      </c>
      <c r="H10" s="31">
        <f>F10/B10</f>
        <v>4.878048780487805E-2</v>
      </c>
    </row>
    <row r="11" spans="1:9" x14ac:dyDescent="0.2">
      <c r="A11" s="10" t="s">
        <v>12</v>
      </c>
      <c r="B11" s="11">
        <v>37</v>
      </c>
      <c r="D11" s="17">
        <f>AVERAGE(B9:B10)</f>
        <v>40.5</v>
      </c>
      <c r="E11" s="16">
        <f>B11-D11</f>
        <v>-3.5</v>
      </c>
      <c r="F11" s="16">
        <f>ABS(E11)</f>
        <v>3.5</v>
      </c>
      <c r="G11" s="16">
        <f>E11^2</f>
        <v>12.25</v>
      </c>
      <c r="H11" s="31">
        <f>F11/B11</f>
        <v>9.45945945945946E-2</v>
      </c>
    </row>
    <row r="12" spans="1:9" ht="13.5" thickBot="1" x14ac:dyDescent="0.25">
      <c r="A12" s="12" t="s">
        <v>13</v>
      </c>
      <c r="B12" s="13">
        <v>45</v>
      </c>
      <c r="D12" s="17">
        <f>AVERAGE(B10:B11)</f>
        <v>39</v>
      </c>
      <c r="E12" s="16">
        <f>B12-D12</f>
        <v>6</v>
      </c>
      <c r="F12" s="16">
        <f>ABS(E12)</f>
        <v>6</v>
      </c>
      <c r="G12" s="16">
        <f>E12^2</f>
        <v>36</v>
      </c>
      <c r="H12" s="31">
        <f>F12/B12</f>
        <v>0.13333333333333333</v>
      </c>
    </row>
    <row r="13" spans="1:9" x14ac:dyDescent="0.2">
      <c r="D13" s="17" t="s">
        <v>14</v>
      </c>
      <c r="E13" s="16">
        <f>SUM(E10:E12)</f>
        <v>4.5</v>
      </c>
      <c r="F13" s="16">
        <f>SUM(F10:F12)</f>
        <v>11.5</v>
      </c>
      <c r="G13" s="16">
        <f>SUM(G10:G12)</f>
        <v>52.25</v>
      </c>
      <c r="H13" s="31">
        <f>SUM(H10:H12)</f>
        <v>0.27670841573280602</v>
      </c>
    </row>
    <row r="14" spans="1:9" x14ac:dyDescent="0.2">
      <c r="D14" s="22" t="s">
        <v>15</v>
      </c>
      <c r="E14" s="21">
        <f>AVERAGE(E10:E12)</f>
        <v>1.5</v>
      </c>
      <c r="F14" s="21">
        <f>AVERAGE(F10:F12)</f>
        <v>3.8333333333333335</v>
      </c>
      <c r="G14" s="21">
        <f>AVERAGE(G10:G12)</f>
        <v>17.416666666666668</v>
      </c>
      <c r="H14" s="28">
        <f>AVERAGE(H10:H12)</f>
        <v>9.2236138577602003E-2</v>
      </c>
      <c r="I14" s="1" t="s">
        <v>37</v>
      </c>
    </row>
    <row r="15" spans="1:9" x14ac:dyDescent="0.2">
      <c r="D15" s="22"/>
      <c r="E15" s="21" t="s">
        <v>16</v>
      </c>
      <c r="F15" s="21" t="s">
        <v>17</v>
      </c>
      <c r="G15" s="21" t="s">
        <v>18</v>
      </c>
      <c r="H15" s="29" t="s">
        <v>19</v>
      </c>
    </row>
    <row r="16" spans="1:9" x14ac:dyDescent="0.2">
      <c r="D16" s="54"/>
      <c r="E16" s="55"/>
      <c r="F16" s="55"/>
      <c r="G16" s="55"/>
      <c r="H16" s="56"/>
    </row>
    <row r="17" spans="1:9" x14ac:dyDescent="0.2">
      <c r="A17" s="21" t="s">
        <v>25</v>
      </c>
      <c r="B17" s="21">
        <v>50</v>
      </c>
      <c r="D17" s="57">
        <f>AVERAGE(B12:B17)</f>
        <v>47.5</v>
      </c>
      <c r="E17" s="57">
        <f>B17-D17</f>
        <v>2.5</v>
      </c>
      <c r="F17" s="57">
        <f>ABS(E17)</f>
        <v>2.5</v>
      </c>
      <c r="G17" s="57">
        <f>E17^2</f>
        <v>6.25</v>
      </c>
      <c r="H17" s="58">
        <f>F17/B17</f>
        <v>0.05</v>
      </c>
    </row>
    <row r="18" spans="1:9" x14ac:dyDescent="0.2">
      <c r="A18" s="21" t="s">
        <v>26</v>
      </c>
      <c r="B18" s="21">
        <v>44</v>
      </c>
      <c r="D18" s="22" t="s">
        <v>15</v>
      </c>
      <c r="E18" s="21"/>
      <c r="F18" s="21"/>
      <c r="G18" s="21"/>
      <c r="H18" s="28"/>
      <c r="I18" s="1" t="s">
        <v>38</v>
      </c>
    </row>
    <row r="19" spans="1:9" x14ac:dyDescent="0.2">
      <c r="D19" s="22"/>
      <c r="E19" s="21" t="s">
        <v>16</v>
      </c>
      <c r="F19" s="21" t="s">
        <v>17</v>
      </c>
      <c r="G19" s="21" t="s">
        <v>18</v>
      </c>
      <c r="H19" s="29" t="s">
        <v>19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croll Bar 1">
              <controlPr defaultSize="0" autoPict="0" macro="[1]!changeN">
                <anchor moveWithCells="1">
                  <from>
                    <xdr:col>2</xdr:col>
                    <xdr:colOff>0</xdr:colOff>
                    <xdr:row>3</xdr:row>
                    <xdr:rowOff>47625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G33" sqref="G33"/>
    </sheetView>
  </sheetViews>
  <sheetFormatPr defaultColWidth="8.85546875" defaultRowHeight="12.75" x14ac:dyDescent="0.2"/>
  <cols>
    <col min="1" max="2" width="10.7109375" style="1" customWidth="1"/>
    <col min="3" max="7" width="8.85546875" style="1"/>
    <col min="8" max="8" width="9.42578125" style="1" bestFit="1" customWidth="1"/>
    <col min="9" max="16384" width="8.85546875" style="1"/>
  </cols>
  <sheetData>
    <row r="1" spans="1:8" ht="18.75" x14ac:dyDescent="0.3">
      <c r="A1" s="3" t="s">
        <v>0</v>
      </c>
      <c r="B1" s="4"/>
      <c r="C1" s="4" t="s">
        <v>24</v>
      </c>
      <c r="D1" s="4"/>
      <c r="E1" s="4"/>
      <c r="F1" s="4"/>
      <c r="G1" s="4"/>
      <c r="H1" s="4"/>
    </row>
    <row r="2" spans="1:8" x14ac:dyDescent="0.2">
      <c r="A2" s="2"/>
      <c r="B2" s="2"/>
    </row>
    <row r="4" spans="1:8" x14ac:dyDescent="0.2">
      <c r="A4" s="1" t="s">
        <v>23</v>
      </c>
      <c r="B4" s="1">
        <v>3</v>
      </c>
    </row>
    <row r="6" spans="1:8" ht="13.5" thickBot="1" x14ac:dyDescent="0.25">
      <c r="A6" s="5" t="s">
        <v>1</v>
      </c>
      <c r="D6" s="20" t="s">
        <v>22</v>
      </c>
    </row>
    <row r="7" spans="1:8" x14ac:dyDescent="0.2">
      <c r="A7" s="8" t="s">
        <v>2</v>
      </c>
      <c r="B7" s="9" t="s">
        <v>3</v>
      </c>
      <c r="D7" s="23" t="s">
        <v>4</v>
      </c>
      <c r="E7" s="24" t="s">
        <v>5</v>
      </c>
      <c r="F7" s="24" t="s">
        <v>6</v>
      </c>
      <c r="G7" s="24" t="s">
        <v>7</v>
      </c>
      <c r="H7" s="27" t="s">
        <v>8</v>
      </c>
    </row>
    <row r="8" spans="1:8" x14ac:dyDescent="0.2">
      <c r="A8" s="10" t="s">
        <v>9</v>
      </c>
      <c r="B8" s="11">
        <v>38</v>
      </c>
      <c r="D8" s="17"/>
      <c r="E8" s="16"/>
      <c r="F8" s="16"/>
      <c r="G8" s="16"/>
      <c r="H8" s="31"/>
    </row>
    <row r="9" spans="1:8" x14ac:dyDescent="0.2">
      <c r="A9" s="10" t="s">
        <v>10</v>
      </c>
      <c r="B9" s="11">
        <v>40</v>
      </c>
      <c r="D9" s="17"/>
      <c r="E9" s="16"/>
      <c r="F9" s="16"/>
      <c r="G9" s="16"/>
      <c r="H9" s="31"/>
    </row>
    <row r="10" spans="1:8" x14ac:dyDescent="0.2">
      <c r="A10" s="10" t="s">
        <v>11</v>
      </c>
      <c r="B10" s="11">
        <v>41</v>
      </c>
      <c r="D10" s="17"/>
      <c r="E10" s="16"/>
      <c r="F10" s="16"/>
      <c r="G10" s="16"/>
      <c r="H10" s="31"/>
    </row>
    <row r="11" spans="1:8" x14ac:dyDescent="0.2">
      <c r="A11" s="10" t="s">
        <v>12</v>
      </c>
      <c r="B11" s="11">
        <v>37</v>
      </c>
      <c r="D11" s="17">
        <f>AVERAGE(B8:B10)</f>
        <v>39.666666666666664</v>
      </c>
      <c r="E11" s="16">
        <f>B11-D11</f>
        <v>-2.6666666666666643</v>
      </c>
      <c r="F11" s="16">
        <f>ABS(E11)</f>
        <v>2.6666666666666643</v>
      </c>
      <c r="G11" s="16">
        <f>E11^2</f>
        <v>7.1111111111110983</v>
      </c>
      <c r="H11" s="31">
        <f>F11/B11</f>
        <v>7.2072072072072002E-2</v>
      </c>
    </row>
    <row r="12" spans="1:8" ht="13.5" thickBot="1" x14ac:dyDescent="0.25">
      <c r="A12" s="12" t="s">
        <v>13</v>
      </c>
      <c r="B12" s="13">
        <v>45</v>
      </c>
      <c r="D12" s="17">
        <f>AVERAGE(B9:B11)</f>
        <v>39.333333333333336</v>
      </c>
      <c r="E12" s="16">
        <f>B12-D12</f>
        <v>5.6666666666666643</v>
      </c>
      <c r="F12" s="16">
        <f>ABS(E12)</f>
        <v>5.6666666666666643</v>
      </c>
      <c r="G12" s="16">
        <f>E12^2</f>
        <v>32.111111111111086</v>
      </c>
      <c r="H12" s="31">
        <f>F12/B12</f>
        <v>0.12592592592592589</v>
      </c>
    </row>
    <row r="13" spans="1:8" x14ac:dyDescent="0.2">
      <c r="D13" s="17" t="s">
        <v>14</v>
      </c>
      <c r="E13" s="16">
        <f>SUM(E11:E12)</f>
        <v>3</v>
      </c>
      <c r="F13" s="16">
        <f>SUM(F11:F12)</f>
        <v>8.3333333333333286</v>
      </c>
      <c r="G13" s="16">
        <f>SUM(G11:G12)</f>
        <v>39.222222222222186</v>
      </c>
      <c r="H13" s="31">
        <f>SUM(H11:H12)</f>
        <v>0.19799799799799789</v>
      </c>
    </row>
    <row r="14" spans="1:8" x14ac:dyDescent="0.2">
      <c r="D14" s="22" t="s">
        <v>15</v>
      </c>
      <c r="E14" s="21">
        <f>AVERAGE(E11:E12)</f>
        <v>1.5</v>
      </c>
      <c r="F14" s="21">
        <f>AVERAGE(F11:F12)</f>
        <v>4.1666666666666643</v>
      </c>
      <c r="G14" s="21">
        <f>AVERAGE(G11:G12)</f>
        <v>19.611111111111093</v>
      </c>
      <c r="H14" s="28">
        <f>AVERAGE(H11:H12)</f>
        <v>9.8998998998998944E-2</v>
      </c>
    </row>
    <row r="15" spans="1:8" x14ac:dyDescent="0.2">
      <c r="D15" s="22"/>
      <c r="E15" s="21" t="s">
        <v>16</v>
      </c>
      <c r="F15" s="21" t="s">
        <v>17</v>
      </c>
      <c r="G15" s="21" t="s">
        <v>18</v>
      </c>
      <c r="H15" s="29" t="s">
        <v>19</v>
      </c>
    </row>
    <row r="16" spans="1:8" x14ac:dyDescent="0.2">
      <c r="D16" s="54"/>
      <c r="E16" s="55"/>
      <c r="F16" s="55"/>
      <c r="G16" s="55"/>
      <c r="H16" s="56"/>
    </row>
    <row r="17" spans="1:9" x14ac:dyDescent="0.2">
      <c r="A17" s="21" t="s">
        <v>25</v>
      </c>
      <c r="B17" s="21">
        <v>50</v>
      </c>
      <c r="D17" s="57">
        <f>AVERAGE(B11:B17)</f>
        <v>44</v>
      </c>
      <c r="E17" s="57">
        <f>B17-D17</f>
        <v>6</v>
      </c>
      <c r="F17" s="57">
        <f>ABS(E17)</f>
        <v>6</v>
      </c>
      <c r="G17" s="57">
        <f>E17^2</f>
        <v>36</v>
      </c>
      <c r="H17" s="59">
        <f>F17/B17</f>
        <v>0.12</v>
      </c>
    </row>
    <row r="18" spans="1:9" x14ac:dyDescent="0.2">
      <c r="A18" s="21" t="s">
        <v>26</v>
      </c>
      <c r="B18" s="21">
        <v>44</v>
      </c>
      <c r="D18" s="22" t="s">
        <v>15</v>
      </c>
      <c r="E18" s="21"/>
      <c r="F18" s="21"/>
      <c r="G18" s="21"/>
      <c r="H18" s="28"/>
      <c r="I18" s="1" t="s">
        <v>38</v>
      </c>
    </row>
    <row r="19" spans="1:9" x14ac:dyDescent="0.2">
      <c r="D19" s="22"/>
      <c r="E19" s="21" t="s">
        <v>16</v>
      </c>
      <c r="F19" s="21" t="s">
        <v>17</v>
      </c>
      <c r="G19" s="21" t="s">
        <v>18</v>
      </c>
      <c r="H19" s="29" t="s">
        <v>19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Scroll Bar 2">
              <controlPr defaultSize="0" autoPict="0" macro="[1]!changeN">
                <anchor moveWithCells="1">
                  <from>
                    <xdr:col>2</xdr:col>
                    <xdr:colOff>0</xdr:colOff>
                    <xdr:row>3</xdr:row>
                    <xdr:rowOff>47625</xdr:rowOff>
                  </from>
                  <to>
                    <xdr:col>2</xdr:col>
                    <xdr:colOff>590550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D18" sqref="D18:J19"/>
    </sheetView>
  </sheetViews>
  <sheetFormatPr defaultColWidth="8.85546875" defaultRowHeight="12.75" x14ac:dyDescent="0.2"/>
  <cols>
    <col min="1" max="2" width="10.7109375" style="1" customWidth="1"/>
    <col min="3" max="7" width="8.85546875" style="1"/>
    <col min="8" max="8" width="9.42578125" style="1" bestFit="1" customWidth="1"/>
    <col min="9" max="16384" width="8.85546875" style="1"/>
  </cols>
  <sheetData>
    <row r="1" spans="1:9" ht="18.75" x14ac:dyDescent="0.3">
      <c r="A1" s="3" t="s">
        <v>0</v>
      </c>
      <c r="B1" s="4"/>
      <c r="C1" s="4" t="s">
        <v>27</v>
      </c>
      <c r="D1" s="4"/>
      <c r="E1" s="4"/>
      <c r="F1" s="4"/>
      <c r="G1" s="4"/>
      <c r="H1" s="4"/>
    </row>
    <row r="2" spans="1:9" x14ac:dyDescent="0.2">
      <c r="A2" s="2"/>
      <c r="B2" s="2"/>
    </row>
    <row r="5" spans="1:9" x14ac:dyDescent="0.2">
      <c r="A5" s="1" t="s">
        <v>28</v>
      </c>
      <c r="B5" s="7">
        <v>0.3</v>
      </c>
      <c r="C5" s="32" t="str">
        <f>IF(OR(B5&lt;0,B5&gt;1),"Alpha should be between 0 and 1","")</f>
        <v/>
      </c>
      <c r="H5" s="6"/>
    </row>
    <row r="6" spans="1:9" ht="13.5" thickBot="1" x14ac:dyDescent="0.25">
      <c r="A6" s="5" t="s">
        <v>1</v>
      </c>
      <c r="D6" s="20" t="s">
        <v>22</v>
      </c>
      <c r="H6" s="6"/>
    </row>
    <row r="7" spans="1:9" x14ac:dyDescent="0.2">
      <c r="A7" s="8" t="s">
        <v>2</v>
      </c>
      <c r="B7" s="9" t="s">
        <v>3</v>
      </c>
      <c r="D7" s="23" t="s">
        <v>4</v>
      </c>
      <c r="E7" s="24" t="s">
        <v>5</v>
      </c>
      <c r="F7" s="24" t="s">
        <v>6</v>
      </c>
      <c r="G7" s="24" t="s">
        <v>7</v>
      </c>
      <c r="H7" s="27" t="s">
        <v>8</v>
      </c>
    </row>
    <row r="8" spans="1:9" x14ac:dyDescent="0.2">
      <c r="A8" s="10" t="s">
        <v>9</v>
      </c>
      <c r="B8" s="11">
        <v>38</v>
      </c>
      <c r="D8" s="38">
        <f>$B$8</f>
        <v>38</v>
      </c>
      <c r="E8" s="16">
        <f>B8-D8</f>
        <v>0</v>
      </c>
      <c r="F8" s="16">
        <f>ABS(E8)</f>
        <v>0</v>
      </c>
      <c r="G8" s="16">
        <f>E8^2</f>
        <v>0</v>
      </c>
      <c r="H8" s="60">
        <f>F8/B8</f>
        <v>0</v>
      </c>
    </row>
    <row r="9" spans="1:9" x14ac:dyDescent="0.2">
      <c r="A9" s="10" t="s">
        <v>10</v>
      </c>
      <c r="B9" s="11">
        <v>40</v>
      </c>
      <c r="D9" s="17">
        <f>+D8+$B$5*(B8-D8)</f>
        <v>38</v>
      </c>
      <c r="E9" s="16">
        <f>B9-D9</f>
        <v>2</v>
      </c>
      <c r="F9" s="16">
        <f>ABS(E9)</f>
        <v>2</v>
      </c>
      <c r="G9" s="16">
        <f>E9^2</f>
        <v>4</v>
      </c>
      <c r="H9" s="60">
        <f>F9/B9</f>
        <v>0.05</v>
      </c>
    </row>
    <row r="10" spans="1:9" x14ac:dyDescent="0.2">
      <c r="A10" s="10" t="s">
        <v>11</v>
      </c>
      <c r="B10" s="11">
        <v>41</v>
      </c>
      <c r="D10" s="17">
        <f>+D9+$B$5*(B9-D9)</f>
        <v>38.6</v>
      </c>
      <c r="E10" s="16">
        <f>B10-D10</f>
        <v>2.3999999999999986</v>
      </c>
      <c r="F10" s="16">
        <f>ABS(E10)</f>
        <v>2.3999999999999986</v>
      </c>
      <c r="G10" s="16">
        <f>E10^2</f>
        <v>5.7599999999999936</v>
      </c>
      <c r="H10" s="60">
        <f>F10/B10</f>
        <v>5.8536585365853627E-2</v>
      </c>
    </row>
    <row r="11" spans="1:9" x14ac:dyDescent="0.2">
      <c r="A11" s="10" t="s">
        <v>12</v>
      </c>
      <c r="B11" s="11">
        <v>37</v>
      </c>
      <c r="D11" s="17">
        <f>+D10+$B$5*(B10-D10)</f>
        <v>39.32</v>
      </c>
      <c r="E11" s="16">
        <f>B11-D11</f>
        <v>-2.3200000000000003</v>
      </c>
      <c r="F11" s="16">
        <f>ABS(E11)</f>
        <v>2.3200000000000003</v>
      </c>
      <c r="G11" s="16">
        <f>E11^2</f>
        <v>5.3824000000000014</v>
      </c>
      <c r="H11" s="60">
        <f>F11/B11</f>
        <v>6.2702702702702715E-2</v>
      </c>
    </row>
    <row r="12" spans="1:9" ht="13.5" thickBot="1" x14ac:dyDescent="0.25">
      <c r="A12" s="12" t="s">
        <v>13</v>
      </c>
      <c r="B12" s="13">
        <v>45</v>
      </c>
      <c r="D12" s="17">
        <f>+D11+$B$5*(B11-D11)</f>
        <v>38.624000000000002</v>
      </c>
      <c r="E12" s="16">
        <f>B12-D12</f>
        <v>6.3759999999999977</v>
      </c>
      <c r="F12" s="16">
        <f>ABS(E12)</f>
        <v>6.3759999999999977</v>
      </c>
      <c r="G12" s="16">
        <f>E12^2</f>
        <v>40.653375999999973</v>
      </c>
      <c r="H12" s="60">
        <f>F12/B12</f>
        <v>0.14168888888888884</v>
      </c>
    </row>
    <row r="13" spans="1:9" x14ac:dyDescent="0.2">
      <c r="D13" s="37" t="s">
        <v>14</v>
      </c>
      <c r="E13" s="16">
        <f>SUM(E8:E12)</f>
        <v>8.455999999999996</v>
      </c>
      <c r="F13" s="16">
        <f>SUM(F8:F12)</f>
        <v>13.095999999999997</v>
      </c>
      <c r="G13" s="16">
        <f>SUM(G8:G12)</f>
        <v>55.795775999999968</v>
      </c>
      <c r="H13" s="60">
        <f>SUM(H8:H12)</f>
        <v>0.31292817695744518</v>
      </c>
    </row>
    <row r="14" spans="1:9" x14ac:dyDescent="0.2">
      <c r="D14" s="34" t="s">
        <v>15</v>
      </c>
      <c r="E14" s="21">
        <f>AVERAGE(E8:E12)</f>
        <v>1.6911999999999991</v>
      </c>
      <c r="F14" s="21">
        <f>AVERAGE(F8:F12)</f>
        <v>2.6191999999999993</v>
      </c>
      <c r="G14" s="21">
        <f>AVERAGE(G8:G12)</f>
        <v>11.159155199999994</v>
      </c>
      <c r="H14" s="28">
        <f>AVERAGE(H8:H12)</f>
        <v>6.2585635391489036E-2</v>
      </c>
      <c r="I14" s="1" t="s">
        <v>35</v>
      </c>
    </row>
    <row r="15" spans="1:9" x14ac:dyDescent="0.2">
      <c r="D15" s="22"/>
      <c r="E15" s="33" t="s">
        <v>16</v>
      </c>
      <c r="F15" s="33" t="s">
        <v>17</v>
      </c>
      <c r="G15" s="33" t="s">
        <v>18</v>
      </c>
      <c r="H15" s="29" t="s">
        <v>19</v>
      </c>
    </row>
    <row r="16" spans="1:9" x14ac:dyDescent="0.2">
      <c r="D16" s="54"/>
      <c r="E16" s="55"/>
      <c r="F16" s="61" t="s">
        <v>20</v>
      </c>
      <c r="G16" s="55">
        <f>SQRT(G13/(COUNT(G8:G12)-2))</f>
        <v>4.3126084913889402</v>
      </c>
      <c r="H16" s="56"/>
    </row>
    <row r="17" spans="1:9" x14ac:dyDescent="0.2">
      <c r="A17" s="21" t="s">
        <v>25</v>
      </c>
      <c r="B17" s="21">
        <v>50</v>
      </c>
      <c r="D17" s="57">
        <f>+D12+$B$5*(B12-D12)</f>
        <v>40.536799999999999</v>
      </c>
      <c r="E17" s="57">
        <f>B17-D17</f>
        <v>9.4632000000000005</v>
      </c>
      <c r="F17" s="57">
        <f>ABS(E17)</f>
        <v>9.4632000000000005</v>
      </c>
      <c r="G17" s="57">
        <f>E17^2</f>
        <v>89.552154240000007</v>
      </c>
      <c r="H17" s="59">
        <f>F17/B17</f>
        <v>0.18926400000000002</v>
      </c>
    </row>
    <row r="18" spans="1:9" x14ac:dyDescent="0.2">
      <c r="A18" s="21" t="s">
        <v>26</v>
      </c>
      <c r="B18" s="21">
        <v>44</v>
      </c>
      <c r="D18" s="22" t="s">
        <v>15</v>
      </c>
      <c r="E18" s="21"/>
      <c r="F18" s="21"/>
      <c r="G18" s="21"/>
      <c r="H18" s="28"/>
      <c r="I18" s="1" t="s">
        <v>38</v>
      </c>
    </row>
    <row r="19" spans="1:9" x14ac:dyDescent="0.2">
      <c r="D19" s="22"/>
      <c r="E19" s="21" t="s">
        <v>16</v>
      </c>
      <c r="F19" s="21" t="s">
        <v>17</v>
      </c>
      <c r="G19" s="21" t="s">
        <v>18</v>
      </c>
      <c r="H19" s="29" t="s">
        <v>19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29" sqref="N29"/>
    </sheetView>
  </sheetViews>
  <sheetFormatPr defaultColWidth="8.85546875" defaultRowHeight="12.75" x14ac:dyDescent="0.2"/>
  <cols>
    <col min="1" max="1" width="8.85546875" style="1" customWidth="1"/>
    <col min="2" max="7" width="8.85546875" style="1"/>
    <col min="8" max="8" width="7.85546875" style="1" bestFit="1" customWidth="1"/>
    <col min="9" max="16384" width="8.85546875" style="1"/>
  </cols>
  <sheetData>
    <row r="1" spans="1:10" ht="18.75" x14ac:dyDescent="0.3">
      <c r="A1" s="3" t="s">
        <v>0</v>
      </c>
      <c r="B1" s="4"/>
      <c r="C1" s="4" t="s">
        <v>29</v>
      </c>
      <c r="D1" s="4"/>
      <c r="E1" s="4"/>
      <c r="F1" s="4"/>
      <c r="G1" s="4"/>
      <c r="H1" s="4"/>
      <c r="I1" s="4"/>
      <c r="J1" s="4"/>
    </row>
    <row r="2" spans="1:10" x14ac:dyDescent="0.2">
      <c r="A2" s="2"/>
      <c r="B2" s="2"/>
    </row>
    <row r="5" spans="1:10" x14ac:dyDescent="0.2">
      <c r="A5" s="1" t="s">
        <v>28</v>
      </c>
      <c r="B5" s="7">
        <v>0.3</v>
      </c>
      <c r="C5" s="32" t="str">
        <f>IF(OR(B5&lt;0,B5&gt;1),"Alpha should be between 0 and 1","")</f>
        <v/>
      </c>
    </row>
    <row r="6" spans="1:10" x14ac:dyDescent="0.2">
      <c r="A6" s="1" t="s">
        <v>30</v>
      </c>
      <c r="B6" s="7">
        <v>0.7</v>
      </c>
      <c r="C6" s="32" t="str">
        <f>IF(OR(B6&lt;0,B6&gt;1),"Beta should be between 0 and 1","")</f>
        <v/>
      </c>
      <c r="J6" s="6"/>
    </row>
    <row r="7" spans="1:10" ht="13.5" thickBot="1" x14ac:dyDescent="0.25">
      <c r="A7" s="5" t="s">
        <v>1</v>
      </c>
      <c r="D7" s="20" t="s">
        <v>22</v>
      </c>
      <c r="E7" s="20"/>
      <c r="F7" s="20"/>
      <c r="J7" s="6"/>
    </row>
    <row r="8" spans="1:10" s="44" customFormat="1" ht="54" x14ac:dyDescent="0.3">
      <c r="A8" s="42" t="s">
        <v>2</v>
      </c>
      <c r="B8" s="43" t="s">
        <v>3</v>
      </c>
      <c r="D8" s="52" t="s">
        <v>31</v>
      </c>
      <c r="E8" s="53" t="s">
        <v>32</v>
      </c>
      <c r="F8" s="53" t="s">
        <v>33</v>
      </c>
      <c r="G8" s="45" t="s">
        <v>5</v>
      </c>
      <c r="H8" s="45" t="s">
        <v>6</v>
      </c>
      <c r="I8" s="45" t="s">
        <v>7</v>
      </c>
      <c r="J8" s="46" t="s">
        <v>8</v>
      </c>
    </row>
    <row r="9" spans="1:10" x14ac:dyDescent="0.2">
      <c r="A9" s="10" t="s">
        <v>9</v>
      </c>
      <c r="B9" s="11">
        <v>38</v>
      </c>
      <c r="D9" s="38">
        <f>$B$9</f>
        <v>38</v>
      </c>
      <c r="E9" s="38"/>
      <c r="F9" s="15">
        <f t="shared" ref="F9:F14" si="0">D9+E9</f>
        <v>38</v>
      </c>
      <c r="G9" s="16">
        <f>B9-F9</f>
        <v>0</v>
      </c>
      <c r="H9" s="16">
        <f>ABS(G9)</f>
        <v>0</v>
      </c>
      <c r="I9" s="16">
        <f>G9^2</f>
        <v>0</v>
      </c>
      <c r="J9" s="31">
        <f>H9/B9</f>
        <v>0</v>
      </c>
    </row>
    <row r="10" spans="1:10" x14ac:dyDescent="0.2">
      <c r="A10" s="10" t="s">
        <v>10</v>
      </c>
      <c r="B10" s="11">
        <v>40</v>
      </c>
      <c r="D10" s="17">
        <f>$B$5*B9+(1-$B$5)*F9</f>
        <v>38</v>
      </c>
      <c r="E10" s="15">
        <f>$B$6*(D10-D9)+(1-$B$6)*E9</f>
        <v>0</v>
      </c>
      <c r="F10" s="15">
        <f t="shared" si="0"/>
        <v>38</v>
      </c>
      <c r="G10" s="16">
        <f>B10-F10</f>
        <v>2</v>
      </c>
      <c r="H10" s="16">
        <f>ABS(G10)</f>
        <v>2</v>
      </c>
      <c r="I10" s="16">
        <f>G10^2</f>
        <v>4</v>
      </c>
      <c r="J10" s="31">
        <f>H10/B10</f>
        <v>0.05</v>
      </c>
    </row>
    <row r="11" spans="1:10" x14ac:dyDescent="0.2">
      <c r="A11" s="10" t="s">
        <v>11</v>
      </c>
      <c r="B11" s="11">
        <v>41</v>
      </c>
      <c r="D11" s="17">
        <f>$B$5*B10+(1-$B$5)*F10</f>
        <v>38.599999999999994</v>
      </c>
      <c r="E11" s="15">
        <f>$B$6*(D11-D10)+(1-$B$6)*E10</f>
        <v>0.41999999999999599</v>
      </c>
      <c r="F11" s="15">
        <f t="shared" si="0"/>
        <v>39.019999999999989</v>
      </c>
      <c r="G11" s="16">
        <f>B11-F11</f>
        <v>1.9800000000000111</v>
      </c>
      <c r="H11" s="16">
        <f>ABS(G11)</f>
        <v>1.9800000000000111</v>
      </c>
      <c r="I11" s="16">
        <f>G11^2</f>
        <v>3.9204000000000438</v>
      </c>
      <c r="J11" s="31">
        <f>H11/B11</f>
        <v>4.829268292682954E-2</v>
      </c>
    </row>
    <row r="12" spans="1:10" x14ac:dyDescent="0.2">
      <c r="A12" s="10" t="s">
        <v>12</v>
      </c>
      <c r="B12" s="11">
        <v>37</v>
      </c>
      <c r="D12" s="17">
        <f>$B$5*B11+(1-$B$5)*F11</f>
        <v>39.61399999999999</v>
      </c>
      <c r="E12" s="15">
        <f>$B$6*(D12-D11)+(1-$B$6)*E11</f>
        <v>0.83579999999999577</v>
      </c>
      <c r="F12" s="15">
        <f t="shared" si="0"/>
        <v>40.449799999999989</v>
      </c>
      <c r="G12" s="16">
        <f>B12-F12</f>
        <v>-3.4497999999999891</v>
      </c>
      <c r="H12" s="16">
        <f>ABS(G12)</f>
        <v>3.4497999999999891</v>
      </c>
      <c r="I12" s="16">
        <f>G12^2</f>
        <v>11.901120039999924</v>
      </c>
      <c r="J12" s="31">
        <f>H12/B12</f>
        <v>9.3237837837837539E-2</v>
      </c>
    </row>
    <row r="13" spans="1:10" ht="13.5" thickBot="1" x14ac:dyDescent="0.25">
      <c r="A13" s="12" t="s">
        <v>13</v>
      </c>
      <c r="B13" s="13">
        <v>45</v>
      </c>
      <c r="D13" s="47">
        <f>$B$5*B12+(1-$B$5)*F12</f>
        <v>39.41485999999999</v>
      </c>
      <c r="E13" s="48">
        <f>$B$6*(D13-D12)+(1-$B$6)*E12</f>
        <v>0.11134199999999883</v>
      </c>
      <c r="F13" s="48">
        <f t="shared" si="0"/>
        <v>39.526201999999991</v>
      </c>
      <c r="G13" s="16">
        <f>B13-F13</f>
        <v>5.4737980000000093</v>
      </c>
      <c r="H13" s="16">
        <f>ABS(G13)</f>
        <v>5.4737980000000093</v>
      </c>
      <c r="I13" s="16">
        <f>G13^2</f>
        <v>29.962464544804103</v>
      </c>
      <c r="J13" s="36">
        <f>H13/B13</f>
        <v>0.12163995555555576</v>
      </c>
    </row>
    <row r="14" spans="1:10" ht="13.5" thickBot="1" x14ac:dyDescent="0.25">
      <c r="A14" s="14"/>
      <c r="B14" s="18" t="s">
        <v>21</v>
      </c>
      <c r="C14" s="51"/>
      <c r="D14" s="51">
        <f>$B$5*B13+(1-$B$5)*F13</f>
        <v>41.168341399999989</v>
      </c>
      <c r="E14" s="51">
        <f>$B$6*(D14-D13)+(1-$B$6)*E13</f>
        <v>1.2608395799999983</v>
      </c>
      <c r="F14" s="19">
        <f t="shared" si="0"/>
        <v>42.429180979999984</v>
      </c>
      <c r="G14" s="15"/>
      <c r="H14" s="16"/>
      <c r="I14" s="16"/>
      <c r="J14" s="36"/>
    </row>
    <row r="15" spans="1:10" ht="13.5" thickBot="1" x14ac:dyDescent="0.25">
      <c r="D15" s="49" t="s">
        <v>14</v>
      </c>
      <c r="E15" s="50"/>
      <c r="F15" s="50"/>
      <c r="G15" s="16">
        <f>SUM(G9:G13)</f>
        <v>6.0039980000000313</v>
      </c>
      <c r="H15" s="16">
        <f>SUM(H9:H13)</f>
        <v>12.903598000000009</v>
      </c>
      <c r="I15" s="16">
        <f>SUM(I9:I13)</f>
        <v>49.783984584804074</v>
      </c>
      <c r="J15" s="31">
        <f>SUM(J9:J13)</f>
        <v>0.31317047632022288</v>
      </c>
    </row>
    <row r="16" spans="1:10" ht="13.5" thickBot="1" x14ac:dyDescent="0.25">
      <c r="B16" s="63">
        <f>D14</f>
        <v>41.168341399999989</v>
      </c>
      <c r="D16" s="34" t="s">
        <v>15</v>
      </c>
      <c r="E16" s="39"/>
      <c r="F16" s="39"/>
      <c r="G16" s="21">
        <f>AVERAGE(G9:G13)</f>
        <v>1.2007996000000063</v>
      </c>
      <c r="H16" s="21">
        <f>AVERAGE(H9:H13)</f>
        <v>2.5807196000000019</v>
      </c>
      <c r="I16" s="21">
        <f>AVERAGE(I9:I13)</f>
        <v>9.9567969169608155</v>
      </c>
      <c r="J16" s="28">
        <f>AVERAGE(J9:J13)</f>
        <v>6.2634095264044579E-2</v>
      </c>
    </row>
    <row r="17" spans="1:11" x14ac:dyDescent="0.2">
      <c r="D17" s="22"/>
      <c r="E17" s="40"/>
      <c r="F17" s="40"/>
      <c r="G17" s="33" t="s">
        <v>16</v>
      </c>
      <c r="H17" s="33" t="s">
        <v>17</v>
      </c>
      <c r="I17" s="33" t="s">
        <v>18</v>
      </c>
      <c r="J17" s="29" t="s">
        <v>19</v>
      </c>
    </row>
    <row r="18" spans="1:11" ht="13.5" thickBot="1" x14ac:dyDescent="0.25">
      <c r="D18" s="25"/>
      <c r="E18" s="41"/>
      <c r="F18" s="41"/>
      <c r="G18" s="26"/>
      <c r="H18" s="35" t="s">
        <v>20</v>
      </c>
      <c r="I18" s="26">
        <f>SQRT(I15/(COUNT(I9:I13)-2))</f>
        <v>4.0736545666352253</v>
      </c>
      <c r="J18" s="30"/>
    </row>
    <row r="19" spans="1:11" ht="13.5" thickBot="1" x14ac:dyDescent="0.25">
      <c r="A19" s="20"/>
      <c r="B19" s="20"/>
      <c r="I19" s="1" t="str">
        <f>IF(COUNT(I9:I13)-2&lt;1,"Not enough data to compute the standard error","")</f>
        <v/>
      </c>
    </row>
    <row r="20" spans="1:11" ht="13.5" thickBot="1" x14ac:dyDescent="0.25">
      <c r="B20" s="18" t="s">
        <v>21</v>
      </c>
      <c r="C20" s="51"/>
      <c r="D20" s="51">
        <f>$B$5*B16+(1-$B$5)*F14</f>
        <v>42.050929105999984</v>
      </c>
      <c r="E20" s="51">
        <f>$B$6*(D20-D14)+(1-$B$6)*E19</f>
        <v>0.61781139419999676</v>
      </c>
      <c r="F20" s="19">
        <f>D20+E20</f>
        <v>42.668740500199981</v>
      </c>
      <c r="G20" s="15"/>
      <c r="H20" s="16"/>
      <c r="I20" s="16"/>
      <c r="J20" s="36"/>
    </row>
    <row r="21" spans="1:11" x14ac:dyDescent="0.2">
      <c r="A21" s="62"/>
      <c r="D21" s="49" t="s">
        <v>14</v>
      </c>
      <c r="E21" s="50"/>
      <c r="F21" s="50"/>
      <c r="G21" s="16"/>
      <c r="H21" s="16"/>
      <c r="I21" s="16"/>
      <c r="J21" s="31"/>
      <c r="K21" s="1" t="s">
        <v>36</v>
      </c>
    </row>
    <row r="22" spans="1:11" x14ac:dyDescent="0.2">
      <c r="A22" s="62"/>
      <c r="D22" s="34" t="s">
        <v>15</v>
      </c>
      <c r="E22" s="39"/>
      <c r="F22" s="39"/>
      <c r="G22" s="21"/>
      <c r="H22" s="21"/>
      <c r="I22" s="21"/>
      <c r="J22" s="28"/>
    </row>
    <row r="23" spans="1:11" x14ac:dyDescent="0.2">
      <c r="D23" s="22"/>
      <c r="E23" s="40"/>
      <c r="F23" s="40"/>
      <c r="G23" s="33" t="s">
        <v>16</v>
      </c>
      <c r="H23" s="33" t="s">
        <v>17</v>
      </c>
      <c r="I23" s="33" t="s">
        <v>18</v>
      </c>
      <c r="J23" s="29" t="s">
        <v>19</v>
      </c>
    </row>
    <row r="24" spans="1:11" ht="13.5" thickBot="1" x14ac:dyDescent="0.25">
      <c r="D24" s="25"/>
      <c r="E24" s="41"/>
      <c r="F24" s="41"/>
      <c r="G24" s="26"/>
      <c r="H24" s="35" t="s">
        <v>20</v>
      </c>
      <c r="I24" s="26">
        <f>SQRT(I21/(COUNT(I15:I19)-2))</f>
        <v>0</v>
      </c>
      <c r="J24" s="30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rse Development" ma:contentTypeID="0x010100A30BC5E90BED914E81F4B67CDEADBEEF0072B4D5296E9CCD41A4B955E8BC4A98B90012ECE491E282B441908FFF6AB1849835" ma:contentTypeVersion="16" ma:contentTypeDescription="Create a new Course Development document." ma:contentTypeScope="" ma:versionID="132879a9d36ae32e56e2c7157ea5d650">
  <xsd:schema xmlns:xsd="http://www.w3.org/2001/XMLSchema" xmlns:xs="http://www.w3.org/2001/XMLSchema" xmlns:p="http://schemas.microsoft.com/office/2006/metadata/properties" xmlns:ns1="http://schemas.microsoft.com/sharepoint/v3" xmlns:ns2="30a82cfc-8d0b-455e-b705-4035c60ff9fd" targetNamespace="http://schemas.microsoft.com/office/2006/metadata/properties" ma:root="true" ma:fieldsID="b0716d9247da88c68a81232dc266bc22" ns1:_="" ns2:_="">
    <xsd:import namespace="http://schemas.microsoft.com/sharepoint/v3"/>
    <xsd:import namespace="30a82cfc-8d0b-455e-b705-4035c60ff9fd"/>
    <xsd:element name="properties">
      <xsd:complexType>
        <xsd:sequence>
          <xsd:element name="documentManagement">
            <xsd:complexType>
              <xsd:all>
                <xsd:element ref="ns2:CourseVersion" minOccurs="0"/>
                <xsd:element ref="ns1:DocumentComments" minOccurs="0"/>
                <xsd:element ref="ns2:TaxKeywordTaxHTField" minOccurs="0"/>
                <xsd:element ref="ns1:SecurityClassificationTaxHTField0" minOccurs="0"/>
                <xsd:element ref="ns1:DocumentCategoryTaxHTField0" minOccurs="0"/>
                <xsd:element ref="ns1:DocumentBusinessValueTaxHTField0" minOccurs="0"/>
                <xsd:element ref="ns1:DocumentSubjectTaxHTField0" minOccurs="0"/>
                <xsd:element ref="ns1:DocumentStatusTaxHTField0" minOccurs="0"/>
                <xsd:element ref="ns2:TaxCatchAll" minOccurs="0"/>
                <xsd:element ref="ns2:TaxCatchAllLabel" minOccurs="0"/>
                <xsd:element ref="ns1:DocumentTypeTaxHTField0" minOccurs="0"/>
                <xsd:element ref="ns1:DocumentDepartmen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Comments" ma:index="7" nillable="true" ma:displayName="Description" ma:description="The summary or abstract of the contents of the document" ma:internalName="DocumentComments">
      <xsd:simpleType>
        <xsd:restriction base="dms:Note">
          <xsd:maxLength value="255"/>
        </xsd:restriction>
      </xsd:simpleType>
    </xsd:element>
    <xsd:element name="SecurityClassificationTaxHTField0" ma:index="13" nillable="true" ma:taxonomy="true" ma:internalName="SecurityClassificationTaxHTField0" ma:taxonomyFieldName="SecurityClassification" ma:displayName="Classification" ma:readOnly="false" ma:default="2;#Internal|98311b30-b9e9-4d4f-9f64-0688c0d4a234" ma:fieldId="{deadbeef-dd47-4075-83f4-7a25a42617f9}" ma:sspId="5ddf6d74-a44e-45e9-afc0-d7ad5ae01d3b" ma:termSetId="b4b0d153-30b9-455a-9458-c3a4d77c9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ategoryTaxHTField0" ma:index="14" nillable="true" ma:taxonomy="true" ma:internalName="DocumentCategoryTaxHTField0" ma:taxonomyFieldName="DocumentCategory" ma:displayName="Category" ma:default="" ma:fieldId="{deadbeef-df57-4942-869e-88db097302a9}" ma:sspId="5ddf6d74-a44e-45e9-afc0-d7ad5ae01d3b" ma:termSetId="52f69233-5cf0-4c4a-8a06-7adcfff7b0d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BusinessValueTaxHTField0" ma:index="15" nillable="true" ma:taxonomy="true" ma:internalName="DocumentBusinessValueTaxHTField0" ma:taxonomyFieldName="DocumentBusinessValue" ma:displayName="Business Value" ma:readOnly="false" ma:default="1;#Normal|581d4866-74cc-43f1-bef1-bb304cbfeaa5" ma:fieldId="{deadbeef-1563-43e8-a472-f8beecdc2f9a}" ma:sspId="5ddf6d74-a44e-45e9-afc0-d7ad5ae01d3b" ma:termSetId="de6416be-ddc0-435d-937d-8647ab739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ubjectTaxHTField0" ma:index="16" nillable="true" ma:taxonomy="true" ma:internalName="DocumentSubjectTaxHTField0" ma:taxonomyFieldName="DocumentSubject" ma:displayName="Subject" ma:readOnly="false" ma:default="" ma:fieldId="{deadbeef-f57a-49aa-8e80-40b7474d5a66}" ma:sspId="5ddf6d74-a44e-45e9-afc0-d7ad5ae01d3b" ma:termSetId="122e6309-b4e4-4602-9fcd-00090a755f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StatusTaxHTField0" ma:index="17" nillable="true" ma:taxonomy="true" ma:internalName="DocumentStatusTaxHTField0" ma:taxonomyFieldName="DocumentStatus" ma:displayName="Status" ma:default="" ma:fieldId="{deadbeef-14b3-4711-a028-ec5ab2e777db}" ma:sspId="5ddf6d74-a44e-45e9-afc0-d7ad5ae01d3b" ma:termSetId="89f586f0-dd11-45fd-b561-c10d067e4b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TypeTaxHTField0" ma:index="20" nillable="true" ma:taxonomy="true" ma:internalName="DocumentTypeTaxHTField0" ma:taxonomyFieldName="DocumentType" ma:displayName="Document Type" ma:readOnly="false" ma:default="" ma:fieldId="{deadbeef-9601-426a-9322-ac73799625f1}" ma:sspId="5ddf6d74-a44e-45e9-afc0-d7ad5ae01d3b" ma:termSetId="56472838-225c-4fb3-b14d-139d47897c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DepartmentTaxHTField0" ma:index="21" nillable="true" ma:taxonomy="true" ma:internalName="DocumentDepartmentTaxHTField0" ma:taxonomyFieldName="DocumentDepartment" ma:displayName="Department" ma:readOnly="false" ma:default="3;#Academic Program and Course Development|59abafec-cbf5-4238-a796-a3b74278f4db" ma:fieldId="{deadbeef-6c26-4ca2-8669-4998fb5582db}" ma:sspId="5ddf6d74-a44e-45e9-afc0-d7ad5ae01d3b" ma:termSetId="1601148f-bc18-4e12-8568-fe1a2a0426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82cfc-8d0b-455e-b705-4035c60ff9fd" elementFormDefault="qualified">
    <xsd:import namespace="http://schemas.microsoft.com/office/2006/documentManagement/types"/>
    <xsd:import namespace="http://schemas.microsoft.com/office/infopath/2007/PartnerControls"/>
    <xsd:element name="CourseVersion" ma:index="4" nillable="true" ma:displayName="Course Version" ma:internalName="CourseVersion">
      <xsd:simpleType>
        <xsd:restriction base="dms:Text">
          <xsd:maxLength value="255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5ddf6d74-a44e-45e9-afc0-d7ad5ae01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4549d8d1-fd35-42e1-a179-f6926eae1453}" ma:internalName="TaxCatchAll" ma:showField="CatchAllData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4549d8d1-fd35-42e1-a179-f6926eae1453}" ma:internalName="TaxCatchAllLabel" ma:readOnly="true" ma:showField="CatchAllDataLabel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BusinessValu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Normal</TermName>
          <TermId xmlns="http://schemas.microsoft.com/office/infopath/2007/PartnerControls">581d4866-74cc-43f1-bef1-bb304cbfeaa5</TermId>
        </TermInfo>
      </Terms>
    </DocumentBusinessValueTaxHTField0>
    <DocumentComments xmlns="http://schemas.microsoft.com/sharepoint/v3" xsi:nil="true"/>
    <Document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Academic Program and Course Development</TermName>
          <TermId xmlns="http://schemas.microsoft.com/office/infopath/2007/PartnerControls">59abafec-cbf5-4238-a796-a3b74278f4db</TermId>
        </TermInfo>
      </Terms>
    </DocumentDepartmentTaxHTField0>
    <DocumentCategoryTaxHTField0 xmlns="http://schemas.microsoft.com/sharepoint/v3">
      <Terms xmlns="http://schemas.microsoft.com/office/infopath/2007/PartnerControls"/>
    </DocumentCategoryTaxHTField0>
    <DocumentTypeTaxHTField0 xmlns="http://schemas.microsoft.com/sharepoint/v3">
      <Terms xmlns="http://schemas.microsoft.com/office/infopath/2007/PartnerControls"/>
    </DocumentTypeTaxHTField0>
    <TaxKeywordTaxHTField xmlns="30a82cfc-8d0b-455e-b705-4035c60ff9fd">
      <Terms xmlns="http://schemas.microsoft.com/office/infopath/2007/PartnerControls"/>
    </TaxKeywordTaxHTField>
    <CourseVersion xmlns="30a82cfc-8d0b-455e-b705-4035c60ff9fd" xsi:nil="true"/>
    <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98311b30-b9e9-4d4f-9f64-0688c0d4a234</TermId>
        </TermInfo>
      </Terms>
    </SecurityClassificationTaxHTField0>
    <TaxCatchAll xmlns="30a82cfc-8d0b-455e-b705-4035c60ff9fd">
      <Value>3</Value>
      <Value>2</Value>
      <Value>1</Value>
    </TaxCatchAll>
    <DocumentSubjectTaxHTField0 xmlns="http://schemas.microsoft.com/sharepoint/v3">
      <Terms xmlns="http://schemas.microsoft.com/office/infopath/2007/PartnerControls"/>
    </DocumentSubjectTaxHTField0>
    <DocumentStatusTaxHTField0 xmlns="http://schemas.microsoft.com/sharepoint/v3">
      <Terms xmlns="http://schemas.microsoft.com/office/infopath/2007/PartnerControls"/>
    </DocumentStatusTaxHTField0>
  </documentManagement>
</p:properties>
</file>

<file path=customXml/itemProps1.xml><?xml version="1.0" encoding="utf-8"?>
<ds:datastoreItem xmlns:ds="http://schemas.openxmlformats.org/officeDocument/2006/customXml" ds:itemID="{35B22F3D-E59B-4EF6-BAD9-18DCD0437738}"/>
</file>

<file path=customXml/itemProps2.xml><?xml version="1.0" encoding="utf-8"?>
<ds:datastoreItem xmlns:ds="http://schemas.openxmlformats.org/officeDocument/2006/customXml" ds:itemID="{A9EBCEA9-670A-44FD-97C1-3E4F20FB238A}"/>
</file>

<file path=customXml/itemProps3.xml><?xml version="1.0" encoding="utf-8"?>
<ds:datastoreItem xmlns:ds="http://schemas.openxmlformats.org/officeDocument/2006/customXml" ds:itemID="{3668CEF4-A23D-4F1B-B239-66384BBFC704}"/>
</file>

<file path=customXml/itemProps4.xml><?xml version="1.0" encoding="utf-8"?>
<ds:datastoreItem xmlns:ds="http://schemas.openxmlformats.org/officeDocument/2006/customXml" ds:itemID="{933ED2F4-84D1-42E2-9AD9-E230053AFA79}"/>
</file>

<file path=customXml/itemProps5.xml><?xml version="1.0" encoding="utf-8"?>
<ds:datastoreItem xmlns:ds="http://schemas.openxmlformats.org/officeDocument/2006/customXml" ds:itemID="{A4B5506C-A678-4D92-832A-76AB79091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 period moving average</vt:lpstr>
      <vt:lpstr>3 period moving average</vt:lpstr>
      <vt:lpstr>Exponential Smoothing</vt:lpstr>
      <vt:lpstr>Trend Adj Exp Smoothing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 Torres</dc:creator>
  <cp:lastModifiedBy>Erin Justice</cp:lastModifiedBy>
  <dcterms:created xsi:type="dcterms:W3CDTF">2016-02-23T22:20:37Z</dcterms:created>
  <dcterms:modified xsi:type="dcterms:W3CDTF">2017-03-16T14:27:30Z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0x010100A30BC5E90BED914E81F4B67CDEADBEEF0072B4D5296E9CCD41A4B955E8BC4A98B90012ECE491E282B441908FFF6AB1849835</vt:lpwstr>
  </property>
  <property fmtid="{D5CDD505-2E9C-101B-9397-08002B2CF9AE}" pid="3" name="DocumentDepartment">
    <vt:lpwstr>3;#Academic Program and Course Development|59abafec-cbf5-4238-a796-a3b74278f4db</vt:lpwstr>
  </property>
  <property fmtid="{D5CDD505-2E9C-101B-9397-08002B2CF9AE}" pid="4" name="TaxKeyword">
    <vt:lpwstr/>
  </property>
  <property fmtid="{D5CDD505-2E9C-101B-9397-08002B2CF9AE}" pid="5" name="DocumentBusinessValue">
    <vt:lpwstr>1;#Normal|581d4866-74cc-43f1-bef1-bb304cbfeaa5</vt:lpwstr>
  </property>
  <property fmtid="{D5CDD505-2E9C-101B-9397-08002B2CF9AE}" pid="6" name="SecurityClassification">
    <vt:lpwstr>2;#Internal|98311b30-b9e9-4d4f-9f64-0688c0d4a234</vt:lpwstr>
  </property>
  <property fmtid="{D5CDD505-2E9C-101B-9397-08002B2CF9AE}" pid="7" name="DocumentSubject">
    <vt:lpwstr/>
  </property>
  <property fmtid="{D5CDD505-2E9C-101B-9397-08002B2CF9AE}" pid="8" name="DocumentStatus">
    <vt:lpwstr/>
  </property>
  <property fmtid="{D5CDD505-2E9C-101B-9397-08002B2CF9AE}" pid="9" name="DocumentType">
    <vt:lpwstr/>
  </property>
  <property fmtid="{D5CDD505-2E9C-101B-9397-08002B2CF9AE}" pid="10" name="DocumentCategory">
    <vt:lpwstr/>
  </property>
</Properties>
</file>